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s" sheetId="1" state="visible" r:id="rId1"/>
    <sheet name="Summary" sheetId="2" state="visible" r:id="rId2"/>
    <sheet name="Data Dictionary" sheetId="3" state="visible" r:id="rId3"/>
  </sheets>
  <definedNames>
    <definedName name="_xlnm._FilterDatabase" localSheetId="0" hidden="1">'Products'!$A$1:$I$41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p&quot;#,##0"/>
    <numFmt numFmtId="165" formatCode="0.0%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2937"/>
      <sz val="14"/>
    </font>
    <font>
      <i val="1"/>
      <color rgb="006B7280"/>
      <sz val="9"/>
    </font>
    <font>
      <color rgb="001F2937"/>
      <sz val="11"/>
    </font>
    <font>
      <b val="1"/>
      <color rgb="001F2937"/>
      <sz val="11"/>
    </font>
    <font>
      <b val="1"/>
      <color rgb="00991B1B"/>
      <sz val="11"/>
    </font>
    <font>
      <b val="1"/>
      <color rgb="00FFFFFF"/>
    </font>
    <font>
      <b val="1"/>
      <color rgb="001F2937"/>
      <sz val="12"/>
    </font>
    <font>
      <color rgb="00374151"/>
      <sz val="10"/>
    </font>
  </fonts>
  <fills count="3">
    <fill>
      <patternFill/>
    </fill>
    <fill>
      <patternFill patternType="gray125"/>
    </fill>
    <fill>
      <patternFill patternType="solid">
        <fgColor rgb="00111827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pivotButton="0" quotePrefix="0" xfId="0"/>
    <xf numFmtId="3" fontId="0" fillId="0" borderId="1" pivotButton="0" quotePrefix="0" xfId="0"/>
    <xf numFmtId="9" fontId="0" fillId="0" borderId="1" pivotButton="0" quotePrefix="0" xfId="0"/>
    <xf numFmtId="0" fontId="0" fillId="0" borderId="1" applyAlignment="1" pivotButton="0" quotePrefix="0" xfId="0">
      <alignment wrapText="1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0" borderId="0" pivotButton="0" quotePrefix="0" xfId="0"/>
    <xf numFmtId="0" fontId="7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4" fontId="5" fillId="0" borderId="0" pivotButton="0" quotePrefix="0" xfId="0"/>
    <xf numFmtId="165" fontId="5" fillId="0" borderId="0" pivotButton="0" quotePrefix="0" xfId="0"/>
    <xf numFmtId="3" fontId="6" fillId="0" borderId="0" pivotButton="0" quotePrefix="0" xfId="0"/>
    <xf numFmtId="0" fontId="0" fillId="0" borderId="1" applyAlignment="1" pivotButton="0" quotePrefix="0" xfId="0">
      <alignment vertical="top" wrapText="1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dxfs count="2">
    <dxf>
      <font>
        <b val="1"/>
        <color rgb="00991B1B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8" customWidth="1" min="2" max="2"/>
    <col width="14" customWidth="1" min="3" max="3"/>
    <col width="18" customWidth="1" min="4" max="4"/>
    <col width="20" customWidth="1" min="5" max="5"/>
    <col width="12" customWidth="1" min="6" max="6"/>
    <col width="9" customWidth="1" min="7" max="7"/>
    <col width="11" customWidth="1" min="8" max="8"/>
    <col width="62" customWidth="1" min="9" max="9"/>
  </cols>
  <sheetData>
    <row r="1" ht="30" customHeight="1">
      <c r="A1" s="1" t="inlineStr">
        <is>
          <t>SKU</t>
        </is>
      </c>
      <c r="B1" s="1" t="inlineStr">
        <is>
          <t>Product Name</t>
        </is>
      </c>
      <c r="C1" s="1" t="inlineStr">
        <is>
          <t>Category</t>
        </is>
      </c>
      <c r="D1" s="1" t="inlineStr">
        <is>
          <t>Price Normal (IDR)</t>
        </is>
      </c>
      <c r="E1" s="1" t="inlineStr">
        <is>
          <t>Price Discount (IDR)</t>
        </is>
      </c>
      <c r="F1" s="1" t="inlineStr">
        <is>
          <t>Discount %</t>
        </is>
      </c>
      <c r="G1" s="1" t="inlineStr">
        <is>
          <t>Stock</t>
        </is>
      </c>
      <c r="H1" s="1" t="inlineStr">
        <is>
          <t>Weight (g)</t>
        </is>
      </c>
      <c r="I1" s="1" t="inlineStr">
        <is>
          <t>Short Description</t>
        </is>
      </c>
    </row>
    <row r="2">
      <c r="A2" s="2" t="inlineStr">
        <is>
          <t>GLW-CLN-001</t>
        </is>
      </c>
      <c r="B2" s="2" t="inlineStr">
        <is>
          <t>Gentle Rice Foam Cleanser</t>
        </is>
      </c>
      <c r="C2" s="2" t="inlineStr">
        <is>
          <t>Cleanser</t>
        </is>
      </c>
      <c r="D2" s="3" t="n">
        <v>89000</v>
      </c>
      <c r="E2" s="3" t="n">
        <v>71200</v>
      </c>
      <c r="F2" s="4">
        <f>IF(E2="","",1-E2/D2)</f>
        <v/>
      </c>
      <c r="G2" s="3" t="n">
        <v>142</v>
      </c>
      <c r="H2" s="3" t="n">
        <v>150</v>
      </c>
      <c r="I2" s="5" t="inlineStr">
        <is>
          <t>Low-pH daily foam with rice bran extract for normal to dry skin.</t>
        </is>
      </c>
    </row>
    <row r="3">
      <c r="A3" s="2" t="inlineStr">
        <is>
          <t>GLW-CLN-002</t>
        </is>
      </c>
      <c r="B3" s="2" t="inlineStr">
        <is>
          <t>Green Tea Balancing Gel Wash</t>
        </is>
      </c>
      <c r="C3" s="2" t="inlineStr">
        <is>
          <t>Cleanser</t>
        </is>
      </c>
      <c r="D3" s="3" t="n">
        <v>79000</v>
      </c>
      <c r="E3" s="3" t="n">
        <v>63200</v>
      </c>
      <c r="F3" s="4">
        <f>IF(E3="","",1-E3/D3)</f>
        <v/>
      </c>
      <c r="G3" s="3" t="n">
        <v>96</v>
      </c>
      <c r="H3" s="3" t="n">
        <v>120</v>
      </c>
      <c r="I3" s="5" t="inlineStr">
        <is>
          <t>Lightweight gel wash for oily and combination skin.</t>
        </is>
      </c>
    </row>
    <row r="4">
      <c r="A4" s="2" t="inlineStr">
        <is>
          <t>GLW-CLN-003</t>
        </is>
      </c>
      <c r="B4" s="2" t="inlineStr">
        <is>
          <t>Centella Cream Cleanser</t>
        </is>
      </c>
      <c r="C4" s="2" t="inlineStr">
        <is>
          <t>Cleanser</t>
        </is>
      </c>
      <c r="D4" s="3" t="n">
        <v>95000</v>
      </c>
      <c r="E4" s="3" t="n"/>
      <c r="F4" s="4">
        <f>IF(E4="","",1-E4/D4)</f>
        <v/>
      </c>
      <c r="G4" s="3" t="n">
        <v>38</v>
      </c>
      <c r="H4" s="3" t="n">
        <v>130</v>
      </c>
      <c r="I4" s="5" t="inlineStr">
        <is>
          <t>Non-foaming cream cleanser for sensitive, reactive skin.</t>
        </is>
      </c>
    </row>
    <row r="5">
      <c r="A5" s="2" t="inlineStr">
        <is>
          <t>GLW-CLN-004</t>
        </is>
      </c>
      <c r="B5" s="2" t="inlineStr">
        <is>
          <t>Micellar Cleansing Water 300ml</t>
        </is>
      </c>
      <c r="C5" s="2" t="inlineStr">
        <is>
          <t>Cleanser</t>
        </is>
      </c>
      <c r="D5" s="3" t="n">
        <v>110000</v>
      </c>
      <c r="E5" s="3" t="n">
        <v>93500</v>
      </c>
      <c r="F5" s="4">
        <f>IF(E5="","",1-E5/D5)</f>
        <v/>
      </c>
      <c r="G5" s="3" t="n">
        <v>7</v>
      </c>
      <c r="H5" s="3" t="n">
        <v>300</v>
      </c>
      <c r="I5" s="5" t="inlineStr">
        <is>
          <t>No-rinse micellar water for light makeup removal.</t>
        </is>
      </c>
    </row>
    <row r="6">
      <c r="A6" s="2" t="inlineStr">
        <is>
          <t>GLW-CLN-005</t>
        </is>
      </c>
      <c r="B6" s="2" t="inlineStr">
        <is>
          <t>Deep Cleansing Oil</t>
        </is>
      </c>
      <c r="C6" s="2" t="inlineStr">
        <is>
          <t>Cleanser</t>
        </is>
      </c>
      <c r="D6" s="3" t="n">
        <v>135000</v>
      </c>
      <c r="E6" s="3" t="n">
        <v>108000</v>
      </c>
      <c r="F6" s="4">
        <f>IF(E6="","",1-E6/D6)</f>
        <v/>
      </c>
      <c r="G6" s="3" t="n">
        <v>54</v>
      </c>
      <c r="H6" s="3" t="n">
        <v>200</v>
      </c>
      <c r="I6" s="5" t="inlineStr">
        <is>
          <t>First-step cleansing oil that emulsifies with water.</t>
        </is>
      </c>
    </row>
    <row r="7">
      <c r="A7" s="2" t="inlineStr">
        <is>
          <t>GLW-TNR-001</t>
        </is>
      </c>
      <c r="B7" s="2" t="inlineStr">
        <is>
          <t>Hydrating Rose Toner</t>
        </is>
      </c>
      <c r="C7" s="2" t="inlineStr">
        <is>
          <t>Toner</t>
        </is>
      </c>
      <c r="D7" s="3" t="n">
        <v>92000</v>
      </c>
      <c r="E7" s="3" t="n">
        <v>78200</v>
      </c>
      <c r="F7" s="4">
        <f>IF(E7="","",1-E7/D7)</f>
        <v/>
      </c>
      <c r="G7" s="3" t="n">
        <v>118</v>
      </c>
      <c r="H7" s="3" t="n">
        <v>200</v>
      </c>
      <c r="I7" s="5" t="inlineStr">
        <is>
          <t>Alcohol-free hydrating toner with rose water and glycerin.</t>
        </is>
      </c>
    </row>
    <row r="8">
      <c r="A8" s="2" t="inlineStr">
        <is>
          <t>GLW-TNR-002</t>
        </is>
      </c>
      <c r="B8" s="2" t="inlineStr">
        <is>
          <t>BHA 2% Clarifying Toner</t>
        </is>
      </c>
      <c r="C8" s="2" t="inlineStr">
        <is>
          <t>Toner</t>
        </is>
      </c>
      <c r="D8" s="3" t="n">
        <v>125000</v>
      </c>
      <c r="E8" s="3" t="n">
        <v>100000</v>
      </c>
      <c r="F8" s="4">
        <f>IF(E8="","",1-E8/D8)</f>
        <v/>
      </c>
      <c r="G8" s="3" t="n">
        <v>23</v>
      </c>
      <c r="H8" s="3" t="n">
        <v>150</v>
      </c>
      <c r="I8" s="5" t="inlineStr">
        <is>
          <t>Salicylic acid toner for congested pores. Evening use.</t>
        </is>
      </c>
    </row>
    <row r="9">
      <c r="A9" s="2" t="inlineStr">
        <is>
          <t>GLW-TNR-003</t>
        </is>
      </c>
      <c r="B9" s="2" t="inlineStr">
        <is>
          <t>Rice Ferment Essence Toner</t>
        </is>
      </c>
      <c r="C9" s="2" t="inlineStr">
        <is>
          <t>Toner</t>
        </is>
      </c>
      <c r="D9" s="3" t="n">
        <v>148000</v>
      </c>
      <c r="E9" s="3" t="n"/>
      <c r="F9" s="4">
        <f>IF(E9="","",1-E9/D9)</f>
        <v/>
      </c>
      <c r="G9" s="3" t="n">
        <v>61</v>
      </c>
      <c r="H9" s="3" t="n">
        <v>180</v>
      </c>
      <c r="I9" s="5" t="inlineStr">
        <is>
          <t>Fermented rice essence for texture and glow.</t>
        </is>
      </c>
    </row>
    <row r="10">
      <c r="A10" s="2" t="inlineStr">
        <is>
          <t>GLW-TNR-004</t>
        </is>
      </c>
      <c r="B10" s="2" t="inlineStr">
        <is>
          <t>Soothing Cica Mist</t>
        </is>
      </c>
      <c r="C10" s="2" t="inlineStr">
        <is>
          <t>Toner</t>
        </is>
      </c>
      <c r="D10" s="3" t="n">
        <v>68000</v>
      </c>
      <c r="E10" s="3" t="n">
        <v>54400</v>
      </c>
      <c r="F10" s="4">
        <f>IF(E10="","",1-E10/D10)</f>
        <v/>
      </c>
      <c r="G10" s="3" t="n">
        <v>4</v>
      </c>
      <c r="H10" s="3" t="n">
        <v>100</v>
      </c>
      <c r="I10" s="5" t="inlineStr">
        <is>
          <t>Portable centella mist for midday hydration.</t>
        </is>
      </c>
    </row>
    <row r="11">
      <c r="A11" s="2" t="inlineStr">
        <is>
          <t>GLW-SER-001</t>
        </is>
      </c>
      <c r="B11" s="2" t="inlineStr">
        <is>
          <t>Niacinamide 10% + Zinc Serum</t>
        </is>
      </c>
      <c r="C11" s="2" t="inlineStr">
        <is>
          <t>Serum</t>
        </is>
      </c>
      <c r="D11" s="3" t="n">
        <v>165000</v>
      </c>
      <c r="E11" s="3" t="n">
        <v>132000</v>
      </c>
      <c r="F11" s="4">
        <f>IF(E11="","",1-E11/D11)</f>
        <v/>
      </c>
      <c r="G11" s="3" t="n">
        <v>204</v>
      </c>
      <c r="H11" s="3" t="n">
        <v>30</v>
      </c>
      <c r="I11" s="5" t="inlineStr">
        <is>
          <t>Brightening serum for uneven tone and visible pores.</t>
        </is>
      </c>
    </row>
    <row r="12">
      <c r="A12" s="2" t="inlineStr">
        <is>
          <t>GLW-SER-002</t>
        </is>
      </c>
      <c r="B12" s="2" t="inlineStr">
        <is>
          <t>Vitamin C 15% Brightening Serum</t>
        </is>
      </c>
      <c r="C12" s="2" t="inlineStr">
        <is>
          <t>Serum</t>
        </is>
      </c>
      <c r="D12" s="3" t="n">
        <v>215000</v>
      </c>
      <c r="E12" s="3" t="n">
        <v>172000</v>
      </c>
      <c r="F12" s="4">
        <f>IF(E12="","",1-E12/D12)</f>
        <v/>
      </c>
      <c r="G12" s="3" t="n">
        <v>87</v>
      </c>
      <c r="H12" s="3" t="n">
        <v>30</v>
      </c>
      <c r="I12" s="5" t="inlineStr">
        <is>
          <t>Stabilised L-ascorbic acid serum. Morning use with sunscreen.</t>
        </is>
      </c>
    </row>
    <row r="13">
      <c r="A13" s="2" t="inlineStr">
        <is>
          <t>GLW-SER-003</t>
        </is>
      </c>
      <c r="B13" s="2" t="inlineStr">
        <is>
          <t>Hyaluronic Acid B5 Serum</t>
        </is>
      </c>
      <c r="C13" s="2" t="inlineStr">
        <is>
          <t>Serum</t>
        </is>
      </c>
      <c r="D13" s="3" t="n">
        <v>145000</v>
      </c>
      <c r="E13" s="3" t="n">
        <v>116000</v>
      </c>
      <c r="F13" s="4">
        <f>IF(E13="","",1-E13/D13)</f>
        <v/>
      </c>
      <c r="G13" s="3" t="n">
        <v>156</v>
      </c>
      <c r="H13" s="3" t="n">
        <v>30</v>
      </c>
      <c r="I13" s="5" t="inlineStr">
        <is>
          <t>Multi-weight hyaluronic acid for layered hydration.</t>
        </is>
      </c>
    </row>
    <row r="14">
      <c r="A14" s="2" t="inlineStr">
        <is>
          <t>GLW-SER-004</t>
        </is>
      </c>
      <c r="B14" s="2" t="inlineStr">
        <is>
          <t>Retinal 0.05% Night Serum</t>
        </is>
      </c>
      <c r="C14" s="2" t="inlineStr">
        <is>
          <t>Serum</t>
        </is>
      </c>
      <c r="D14" s="3" t="n">
        <v>289000</v>
      </c>
      <c r="E14" s="3" t="n">
        <v>231200</v>
      </c>
      <c r="F14" s="4">
        <f>IF(E14="","",1-E14/D14)</f>
        <v/>
      </c>
      <c r="G14" s="3" t="n">
        <v>19</v>
      </c>
      <c r="H14" s="3" t="n">
        <v>30</v>
      </c>
      <c r="I14" s="5" t="inlineStr">
        <is>
          <t>Encapsulated retinaldehyde for fine lines. Start twice weekly.</t>
        </is>
      </c>
    </row>
    <row r="15">
      <c r="A15" s="2" t="inlineStr">
        <is>
          <t>GLW-SER-005</t>
        </is>
      </c>
      <c r="B15" s="2" t="inlineStr">
        <is>
          <t>Azelaic Acid 10% Suspension</t>
        </is>
      </c>
      <c r="C15" s="2" t="inlineStr">
        <is>
          <t>Serum</t>
        </is>
      </c>
      <c r="D15" s="3" t="n">
        <v>175000</v>
      </c>
      <c r="E15" s="3" t="n"/>
      <c r="F15" s="4">
        <f>IF(E15="","",1-E15/D15)</f>
        <v/>
      </c>
      <c r="G15" s="3" t="n">
        <v>42</v>
      </c>
      <c r="H15" s="3" t="n">
        <v>30</v>
      </c>
      <c r="I15" s="5" t="inlineStr">
        <is>
          <t>Azelaic acid for redness and post-acne marks.</t>
        </is>
      </c>
    </row>
    <row r="16">
      <c r="A16" s="2" t="inlineStr">
        <is>
          <t>GLW-SER-006</t>
        </is>
      </c>
      <c r="B16" s="2" t="inlineStr">
        <is>
          <t>Peptide Firming Ampoule</t>
        </is>
      </c>
      <c r="C16" s="2" t="inlineStr">
        <is>
          <t>Serum</t>
        </is>
      </c>
      <c r="D16" s="3" t="n">
        <v>265000</v>
      </c>
      <c r="E16" s="3" t="n">
        <v>212000</v>
      </c>
      <c r="F16" s="4">
        <f>IF(E16="","",1-E16/D16)</f>
        <v/>
      </c>
      <c r="G16" s="3" t="n">
        <v>8</v>
      </c>
      <c r="H16" s="3" t="n">
        <v>30</v>
      </c>
      <c r="I16" s="5" t="inlineStr">
        <is>
          <t>Signal peptide complex for elasticity and firmness.</t>
        </is>
      </c>
    </row>
    <row r="17">
      <c r="A17" s="2" t="inlineStr">
        <is>
          <t>GLW-SER-007</t>
        </is>
      </c>
      <c r="B17" s="2" t="inlineStr">
        <is>
          <t>Snail Mucin Repair Essence</t>
        </is>
      </c>
      <c r="C17" s="2" t="inlineStr">
        <is>
          <t>Serum</t>
        </is>
      </c>
      <c r="D17" s="3" t="n">
        <v>158000</v>
      </c>
      <c r="E17" s="3" t="n">
        <v>126400</v>
      </c>
      <c r="F17" s="4">
        <f>IF(E17="","",1-E17/D17)</f>
        <v/>
      </c>
      <c r="G17" s="3" t="n">
        <v>73</v>
      </c>
      <c r="H17" s="3" t="n">
        <v>100</v>
      </c>
      <c r="I17" s="5" t="inlineStr">
        <is>
          <t>96% snail secretion filtrate for barrier repair.</t>
        </is>
      </c>
    </row>
    <row r="18">
      <c r="A18" s="2" t="inlineStr">
        <is>
          <t>GLW-MST-001</t>
        </is>
      </c>
      <c r="B18" s="2" t="inlineStr">
        <is>
          <t>Ceramide Barrier Cream</t>
        </is>
      </c>
      <c r="C18" s="2" t="inlineStr">
        <is>
          <t>Moisturizer</t>
        </is>
      </c>
      <c r="D18" s="3" t="n">
        <v>178000</v>
      </c>
      <c r="E18" s="3" t="n">
        <v>142400</v>
      </c>
      <c r="F18" s="4">
        <f>IF(E18="","",1-E18/D18)</f>
        <v/>
      </c>
      <c r="G18" s="3" t="n">
        <v>131</v>
      </c>
      <c r="H18" s="3" t="n">
        <v>50</v>
      </c>
      <c r="I18" s="5" t="inlineStr">
        <is>
          <t>Ceramide and cholesterol cream for compromised barriers.</t>
        </is>
      </c>
    </row>
    <row r="19">
      <c r="A19" s="2" t="inlineStr">
        <is>
          <t>GLW-MST-002</t>
        </is>
      </c>
      <c r="B19" s="2" t="inlineStr">
        <is>
          <t>Oil-Free Gel Moisturiser</t>
        </is>
      </c>
      <c r="C19" s="2" t="inlineStr">
        <is>
          <t>Moisturizer</t>
        </is>
      </c>
      <c r="D19" s="3" t="n">
        <v>112000</v>
      </c>
      <c r="E19" s="3" t="n">
        <v>89600</v>
      </c>
      <c r="F19" s="4">
        <f>IF(E19="","",1-E19/D19)</f>
        <v/>
      </c>
      <c r="G19" s="3" t="n">
        <v>94</v>
      </c>
      <c r="H19" s="3" t="n">
        <v>50</v>
      </c>
      <c r="I19" s="5" t="inlineStr">
        <is>
          <t>Water-gel moisturiser for oily skin in humid climates.</t>
        </is>
      </c>
    </row>
    <row r="20">
      <c r="A20" s="2" t="inlineStr">
        <is>
          <t>GLW-MST-003</t>
        </is>
      </c>
      <c r="B20" s="2" t="inlineStr">
        <is>
          <t>Squalane Overnight Mask</t>
        </is>
      </c>
      <c r="C20" s="2" t="inlineStr">
        <is>
          <t>Moisturizer</t>
        </is>
      </c>
      <c r="D20" s="3" t="n">
        <v>195000</v>
      </c>
      <c r="E20" s="3" t="n"/>
      <c r="F20" s="4">
        <f>IF(E20="","",1-E20/D20)</f>
        <v/>
      </c>
      <c r="G20" s="3" t="n">
        <v>27</v>
      </c>
      <c r="H20" s="3" t="n">
        <v>80</v>
      </c>
      <c r="I20" s="5" t="inlineStr">
        <is>
          <t>Occlusive sleeping mask with olive-derived squalane.</t>
        </is>
      </c>
    </row>
    <row r="21">
      <c r="A21" s="2" t="inlineStr">
        <is>
          <t>GLW-MST-004</t>
        </is>
      </c>
      <c r="B21" s="2" t="inlineStr">
        <is>
          <t>Panthenol Recovery Balm</t>
        </is>
      </c>
      <c r="C21" s="2" t="inlineStr">
        <is>
          <t>Moisturizer</t>
        </is>
      </c>
      <c r="D21" s="3" t="n">
        <v>132000</v>
      </c>
      <c r="E21" s="3" t="n">
        <v>105600</v>
      </c>
      <c r="F21" s="4">
        <f>IF(E21="","",1-E21/D21)</f>
        <v/>
      </c>
      <c r="G21" s="3" t="n">
        <v>6</v>
      </c>
      <c r="H21" s="3" t="n">
        <v>40</v>
      </c>
      <c r="I21" s="5" t="inlineStr">
        <is>
          <t>Thick balm for dry patches and post-procedure skin.</t>
        </is>
      </c>
    </row>
    <row r="22">
      <c r="A22" s="2" t="inlineStr">
        <is>
          <t>GLW-MST-005</t>
        </is>
      </c>
      <c r="B22" s="2" t="inlineStr">
        <is>
          <t>Rich Nourishing Night Cream</t>
        </is>
      </c>
      <c r="C22" s="2" t="inlineStr">
        <is>
          <t>Moisturizer</t>
        </is>
      </c>
      <c r="D22" s="3" t="n">
        <v>210000</v>
      </c>
      <c r="E22" s="3" t="n">
        <v>168000</v>
      </c>
      <c r="F22" s="4">
        <f>IF(E22="","",1-E22/D22)</f>
        <v/>
      </c>
      <c r="G22" s="3" t="n">
        <v>49</v>
      </c>
      <c r="H22" s="3" t="n">
        <v>50</v>
      </c>
      <c r="I22" s="5" t="inlineStr">
        <is>
          <t>Shea and ceramide night cream for dry skin.</t>
        </is>
      </c>
    </row>
    <row r="23">
      <c r="A23" s="2" t="inlineStr">
        <is>
          <t>GLW-SUN-001</t>
        </is>
      </c>
      <c r="B23" s="2" t="inlineStr">
        <is>
          <t>Daily Fluid Sunscreen SPF50+ PA++++</t>
        </is>
      </c>
      <c r="C23" s="2" t="inlineStr">
        <is>
          <t>Sunscreen</t>
        </is>
      </c>
      <c r="D23" s="3" t="n">
        <v>139000</v>
      </c>
      <c r="E23" s="3" t="n">
        <v>111200</v>
      </c>
      <c r="F23" s="4">
        <f>IF(E23="","",1-E23/D23)</f>
        <v/>
      </c>
      <c r="G23" s="3" t="n">
        <v>312</v>
      </c>
      <c r="H23" s="3" t="n">
        <v>50</v>
      </c>
      <c r="I23" s="5" t="inlineStr">
        <is>
          <t>Lightweight chemical filter fluid with no white cast.</t>
        </is>
      </c>
    </row>
    <row r="24">
      <c r="A24" s="2" t="inlineStr">
        <is>
          <t>GLW-SUN-002</t>
        </is>
      </c>
      <c r="B24" s="2" t="inlineStr">
        <is>
          <t>Mineral Sunscreen SPF40 PA+++</t>
        </is>
      </c>
      <c r="C24" s="2" t="inlineStr">
        <is>
          <t>Sunscreen</t>
        </is>
      </c>
      <c r="D24" s="3" t="n">
        <v>155000</v>
      </c>
      <c r="E24" s="3" t="n">
        <v>124000</v>
      </c>
      <c r="F24" s="4">
        <f>IF(E24="","",1-E24/D24)</f>
        <v/>
      </c>
      <c r="G24" s="3" t="n">
        <v>68</v>
      </c>
      <c r="H24" s="3" t="n">
        <v>50</v>
      </c>
      <c r="I24" s="5" t="inlineStr">
        <is>
          <t>Zinc oxide sunscreen for sensitive and reactive skin.</t>
        </is>
      </c>
    </row>
    <row r="25">
      <c r="A25" s="2" t="inlineStr">
        <is>
          <t>GLW-SUN-003</t>
        </is>
      </c>
      <c r="B25" s="2" t="inlineStr">
        <is>
          <t>Sunscreen Stick SPF50 PA++++</t>
        </is>
      </c>
      <c r="C25" s="2" t="inlineStr">
        <is>
          <t>Sunscreen</t>
        </is>
      </c>
      <c r="D25" s="3" t="n">
        <v>118000</v>
      </c>
      <c r="E25" s="3" t="n"/>
      <c r="F25" s="4">
        <f>IF(E25="","",1-E25/D25)</f>
        <v/>
      </c>
      <c r="G25" s="3" t="n">
        <v>9</v>
      </c>
      <c r="H25" s="3" t="n">
        <v>20</v>
      </c>
      <c r="I25" s="5" t="inlineStr">
        <is>
          <t>Reapplication stick for over-makeup top-ups.</t>
        </is>
      </c>
    </row>
    <row r="26">
      <c r="A26" s="2" t="inlineStr">
        <is>
          <t>GLW-EXF-001</t>
        </is>
      </c>
      <c r="B26" s="2" t="inlineStr">
        <is>
          <t>AHA 8% Glow Peeling Solution</t>
        </is>
      </c>
      <c r="C26" s="2" t="inlineStr">
        <is>
          <t>Exfoliant</t>
        </is>
      </c>
      <c r="D26" s="3" t="n">
        <v>168000</v>
      </c>
      <c r="E26" s="3" t="n">
        <v>134400</v>
      </c>
      <c r="F26" s="4">
        <f>IF(E26="","",1-E26/D26)</f>
        <v/>
      </c>
      <c r="G26" s="3" t="n">
        <v>56</v>
      </c>
      <c r="H26" s="3" t="n">
        <v>30</v>
      </c>
      <c r="I26" s="5" t="inlineStr">
        <is>
          <t>Glycolic and lactic acid weekly peel. Evening use only.</t>
        </is>
      </c>
    </row>
    <row r="27">
      <c r="A27" s="2" t="inlineStr">
        <is>
          <t>GLW-EXF-002</t>
        </is>
      </c>
      <c r="B27" s="2" t="inlineStr">
        <is>
          <t>Enzyme Powder Wash</t>
        </is>
      </c>
      <c r="C27" s="2" t="inlineStr">
        <is>
          <t>Exfoliant</t>
        </is>
      </c>
      <c r="D27" s="3" t="n">
        <v>125000</v>
      </c>
      <c r="E27" s="3" t="n">
        <v>100000</v>
      </c>
      <c r="F27" s="4">
        <f>IF(E27="","",1-E27/D27)</f>
        <v/>
      </c>
      <c r="G27" s="3" t="n">
        <v>31</v>
      </c>
      <c r="H27" s="3" t="n">
        <v>70</v>
      </c>
      <c r="I27" s="5" t="inlineStr">
        <is>
          <t>Papain enzyme powder for gentle daily polishing.</t>
        </is>
      </c>
    </row>
    <row r="28">
      <c r="A28" s="2" t="inlineStr">
        <is>
          <t>GLW-EXF-003</t>
        </is>
      </c>
      <c r="B28" s="2" t="inlineStr">
        <is>
          <t>PHA Gentle Exfoliating Pads</t>
        </is>
      </c>
      <c r="C28" s="2" t="inlineStr">
        <is>
          <t>Exfoliant</t>
        </is>
      </c>
      <c r="D28" s="3" t="n">
        <v>142000</v>
      </c>
      <c r="E28" s="3" t="n">
        <v>113600</v>
      </c>
      <c r="F28" s="4">
        <f>IF(E28="","",1-E28/D28)</f>
        <v/>
      </c>
      <c r="G28" s="3" t="n">
        <v>3</v>
      </c>
      <c r="H28" s="3" t="n">
        <v>90</v>
      </c>
      <c r="I28" s="5" t="inlineStr">
        <is>
          <t>Pre-soaked gluconolactone pads for sensitive skin.</t>
        </is>
      </c>
    </row>
    <row r="29">
      <c r="A29" s="2" t="inlineStr">
        <is>
          <t>GLW-MSK-001</t>
        </is>
      </c>
      <c r="B29" s="2" t="inlineStr">
        <is>
          <t>Clay Detox Mask</t>
        </is>
      </c>
      <c r="C29" s="2" t="inlineStr">
        <is>
          <t>Mask</t>
        </is>
      </c>
      <c r="D29" s="3" t="n">
        <v>108000</v>
      </c>
      <c r="E29" s="3" t="n">
        <v>86400</v>
      </c>
      <c r="F29" s="4">
        <f>IF(E29="","",1-E29/D29)</f>
        <v/>
      </c>
      <c r="G29" s="3" t="n">
        <v>77</v>
      </c>
      <c r="H29" s="3" t="n">
        <v>100</v>
      </c>
      <c r="I29" s="5" t="inlineStr">
        <is>
          <t>Kaolin and bentonite mask for the T-zone.</t>
        </is>
      </c>
    </row>
    <row r="30">
      <c r="A30" s="2" t="inlineStr">
        <is>
          <t>GLW-MSK-002</t>
        </is>
      </c>
      <c r="B30" s="2" t="inlineStr">
        <is>
          <t>Honey Hydrating Wash-Off Mask</t>
        </is>
      </c>
      <c r="C30" s="2" t="inlineStr">
        <is>
          <t>Mask</t>
        </is>
      </c>
      <c r="D30" s="3" t="n">
        <v>98000</v>
      </c>
      <c r="E30" s="3" t="n"/>
      <c r="F30" s="4">
        <f>IF(E30="","",1-E30/D30)</f>
        <v/>
      </c>
      <c r="G30" s="3" t="n">
        <v>44</v>
      </c>
      <c r="H30" s="3" t="n">
        <v>100</v>
      </c>
      <c r="I30" s="5" t="inlineStr">
        <is>
          <t>Honey and glycerin mask for dehydrated skin.</t>
        </is>
      </c>
    </row>
    <row r="31">
      <c r="A31" s="2" t="inlineStr">
        <is>
          <t>GLW-MSK-003</t>
        </is>
      </c>
      <c r="B31" s="2" t="inlineStr">
        <is>
          <t>Sheet Mask Variety Box (10pcs)</t>
        </is>
      </c>
      <c r="C31" s="2" t="inlineStr">
        <is>
          <t>Mask</t>
        </is>
      </c>
      <c r="D31" s="3" t="n">
        <v>145000</v>
      </c>
      <c r="E31" s="3" t="n">
        <v>116000</v>
      </c>
      <c r="F31" s="4">
        <f>IF(E31="","",1-E31/D31)</f>
        <v/>
      </c>
      <c r="G31" s="3" t="n">
        <v>188</v>
      </c>
      <c r="H31" s="3" t="n">
        <v>250</v>
      </c>
      <c r="I31" s="5" t="inlineStr">
        <is>
          <t>Ten-sheet assortment across hydrating and soothing types.</t>
        </is>
      </c>
    </row>
    <row r="32">
      <c r="A32" s="2" t="inlineStr">
        <is>
          <t>GLW-EYE-001</t>
        </is>
      </c>
      <c r="B32" s="2" t="inlineStr">
        <is>
          <t>Caffeine Eye Serum</t>
        </is>
      </c>
      <c r="C32" s="2" t="inlineStr">
        <is>
          <t>Eye Care</t>
        </is>
      </c>
      <c r="D32" s="3" t="n">
        <v>135000</v>
      </c>
      <c r="E32" s="3" t="n">
        <v>108000</v>
      </c>
      <c r="F32" s="4">
        <f>IF(E32="","",1-E32/D32)</f>
        <v/>
      </c>
      <c r="G32" s="3" t="n">
        <v>62</v>
      </c>
      <c r="H32" s="3" t="n">
        <v>15</v>
      </c>
      <c r="I32" s="5" t="inlineStr">
        <is>
          <t>Caffeine and peptide roll-on for puffiness.</t>
        </is>
      </c>
    </row>
    <row r="33">
      <c r="A33" s="2" t="inlineStr">
        <is>
          <t>GLW-EYE-002</t>
        </is>
      </c>
      <c r="B33" s="2" t="inlineStr">
        <is>
          <t>Retinol Eye Cream</t>
        </is>
      </c>
      <c r="C33" s="2" t="inlineStr">
        <is>
          <t>Eye Care</t>
        </is>
      </c>
      <c r="D33" s="3" t="n">
        <v>188000</v>
      </c>
      <c r="E33" s="3" t="n">
        <v>150400</v>
      </c>
      <c r="F33" s="4">
        <f>IF(E33="","",1-E33/D33)</f>
        <v/>
      </c>
      <c r="G33" s="3" t="n">
        <v>15</v>
      </c>
      <c r="H33" s="3" t="n">
        <v>20</v>
      </c>
      <c r="I33" s="5" t="inlineStr">
        <is>
          <t>Low-dose retinol formulated for the eye area.</t>
        </is>
      </c>
    </row>
    <row r="34">
      <c r="A34" s="2" t="inlineStr">
        <is>
          <t>GLW-EYE-003</t>
        </is>
      </c>
      <c r="B34" s="2" t="inlineStr">
        <is>
          <t>Hydrogel Eye Patches (60pcs)</t>
        </is>
      </c>
      <c r="C34" s="2" t="inlineStr">
        <is>
          <t>Eye Care</t>
        </is>
      </c>
      <c r="D34" s="3" t="n">
        <v>125000</v>
      </c>
      <c r="E34" s="3" t="n"/>
      <c r="F34" s="4">
        <f>IF(E34="","",1-E34/D34)</f>
        <v/>
      </c>
      <c r="G34" s="3" t="n">
        <v>5</v>
      </c>
      <c r="H34" s="3" t="n">
        <v>100</v>
      </c>
      <c r="I34" s="5" t="inlineStr">
        <is>
          <t>Cooling hydrogel patches with niacinamide.</t>
        </is>
      </c>
    </row>
    <row r="35">
      <c r="A35" s="2" t="inlineStr">
        <is>
          <t>GLW-LIP-001</t>
        </is>
      </c>
      <c r="B35" s="2" t="inlineStr">
        <is>
          <t>Vitamin E Lip Sleeping Mask</t>
        </is>
      </c>
      <c r="C35" s="2" t="inlineStr">
        <is>
          <t>Lip Care</t>
        </is>
      </c>
      <c r="D35" s="3" t="n">
        <v>85000</v>
      </c>
      <c r="E35" s="3" t="n">
        <v>68000</v>
      </c>
      <c r="F35" s="4">
        <f>IF(E35="","",1-E35/D35)</f>
        <v/>
      </c>
      <c r="G35" s="3" t="n">
        <v>121</v>
      </c>
      <c r="H35" s="3" t="n">
        <v>20</v>
      </c>
      <c r="I35" s="5" t="inlineStr">
        <is>
          <t>Overnight lip mask with vitamin E and shea.</t>
        </is>
      </c>
    </row>
    <row r="36">
      <c r="A36" s="2" t="inlineStr">
        <is>
          <t>GLW-LIP-002</t>
        </is>
      </c>
      <c r="B36" s="2" t="inlineStr">
        <is>
          <t>Tinted Lip Balm SPF20</t>
        </is>
      </c>
      <c r="C36" s="2" t="inlineStr">
        <is>
          <t>Lip Care</t>
        </is>
      </c>
      <c r="D36" s="3" t="n">
        <v>72000</v>
      </c>
      <c r="E36" s="3" t="n">
        <v>57600</v>
      </c>
      <c r="F36" s="4">
        <f>IF(E36="","",1-E36/D36)</f>
        <v/>
      </c>
      <c r="G36" s="3" t="n">
        <v>93</v>
      </c>
      <c r="H36" s="3" t="n">
        <v>15</v>
      </c>
      <c r="I36" s="5" t="inlineStr">
        <is>
          <t>Sheer tinted balm with sun protection.</t>
        </is>
      </c>
    </row>
    <row r="37">
      <c r="A37" s="2" t="inlineStr">
        <is>
          <t>GLW-LIP-003</t>
        </is>
      </c>
      <c r="B37" s="2" t="inlineStr">
        <is>
          <t>Lip Scrub Sugar Polish</t>
        </is>
      </c>
      <c r="C37" s="2" t="inlineStr">
        <is>
          <t>Lip Care</t>
        </is>
      </c>
      <c r="D37" s="3" t="n">
        <v>65000</v>
      </c>
      <c r="E37" s="3" t="n"/>
      <c r="F37" s="4">
        <f>IF(E37="","",1-E37/D37)</f>
        <v/>
      </c>
      <c r="G37" s="3" t="n">
        <v>2</v>
      </c>
      <c r="H37" s="3" t="n">
        <v>15</v>
      </c>
      <c r="I37" s="5" t="inlineStr">
        <is>
          <t>Sugar and jojoba scrub for flaky lips.</t>
        </is>
      </c>
    </row>
    <row r="38">
      <c r="A38" s="2" t="inlineStr">
        <is>
          <t>GLW-TRT-001</t>
        </is>
      </c>
      <c r="B38" s="2" t="inlineStr">
        <is>
          <t>Spot Treatment Gel 2% BHA</t>
        </is>
      </c>
      <c r="C38" s="2" t="inlineStr">
        <is>
          <t>Treatment</t>
        </is>
      </c>
      <c r="D38" s="3" t="n">
        <v>78000</v>
      </c>
      <c r="E38" s="3" t="n">
        <v>62400</v>
      </c>
      <c r="F38" s="4">
        <f>IF(E38="","",1-E38/D38)</f>
        <v/>
      </c>
      <c r="G38" s="3" t="n">
        <v>147</v>
      </c>
      <c r="H38" s="3" t="n">
        <v>15</v>
      </c>
      <c r="I38" s="5" t="inlineStr">
        <is>
          <t>Targeted drying gel for active breakouts.</t>
        </is>
      </c>
    </row>
    <row r="39">
      <c r="A39" s="2" t="inlineStr">
        <is>
          <t>GLW-TRT-002</t>
        </is>
      </c>
      <c r="B39" s="2" t="inlineStr">
        <is>
          <t>Hydrocolloid Patches (36pcs)</t>
        </is>
      </c>
      <c r="C39" s="2" t="inlineStr">
        <is>
          <t>Treatment</t>
        </is>
      </c>
      <c r="D39" s="3" t="n">
        <v>55000</v>
      </c>
      <c r="E39" s="3" t="n">
        <v>44000</v>
      </c>
      <c r="F39" s="4">
        <f>IF(E39="","",1-E39/D39)</f>
        <v/>
      </c>
      <c r="G39" s="3" t="n">
        <v>265</v>
      </c>
      <c r="H39" s="3" t="n">
        <v>10</v>
      </c>
      <c r="I39" s="5" t="inlineStr">
        <is>
          <t>Absorbing patches for surfaced blemishes.</t>
        </is>
      </c>
    </row>
    <row r="40">
      <c r="A40" s="2" t="inlineStr">
        <is>
          <t>GLW-TRT-003</t>
        </is>
      </c>
      <c r="B40" s="2" t="inlineStr">
        <is>
          <t>Tranexamic Acid Dark Spot Serum</t>
        </is>
      </c>
      <c r="C40" s="2" t="inlineStr">
        <is>
          <t>Treatment</t>
        </is>
      </c>
      <c r="D40" s="3" t="n">
        <v>245000</v>
      </c>
      <c r="E40" s="3" t="n">
        <v>196000</v>
      </c>
      <c r="F40" s="4">
        <f>IF(E40="","",1-E40/D40)</f>
        <v/>
      </c>
      <c r="G40" s="3" t="n">
        <v>34</v>
      </c>
      <c r="H40" s="3" t="n">
        <v>30</v>
      </c>
      <c r="I40" s="5" t="inlineStr">
        <is>
          <t>Tranexamic acid and niacinamide for stubborn marks.</t>
        </is>
      </c>
    </row>
    <row r="41">
      <c r="A41" s="2" t="inlineStr">
        <is>
          <t>GLW-TRT-004</t>
        </is>
      </c>
      <c r="B41" s="2" t="inlineStr">
        <is>
          <t>Barrier Repair Ampoule</t>
        </is>
      </c>
      <c r="C41" s="2" t="inlineStr">
        <is>
          <t>Treatment</t>
        </is>
      </c>
      <c r="D41" s="3" t="n">
        <v>198000</v>
      </c>
      <c r="E41" s="3" t="n"/>
      <c r="F41" s="4">
        <f>IF(E41="","",1-E41/D41)</f>
        <v/>
      </c>
      <c r="G41" s="3" t="n">
        <v>1</v>
      </c>
      <c r="H41" s="3" t="n">
        <v>30</v>
      </c>
      <c r="I41" s="5" t="inlineStr">
        <is>
          <t>Intensive lipid ampoule for over-exfoliated skin.</t>
        </is>
      </c>
    </row>
  </sheetData>
  <autoFilter ref="A1:I41"/>
  <conditionalFormatting sqref="A2:I41">
    <cfRule type="expression" priority="1" dxfId="0" stopIfTrue="1">
      <formula>$G2&lt;10</formula>
    </cfRule>
    <cfRule type="expression" priority="2" dxfId="1">
      <formula>$G2&lt;25</formula>
    </cfRule>
  </conditionalFormatting>
  <dataValidations count="6">
    <dataValidation sqref="C2:C41" showDropDown="0" showInputMessage="0" showErrorMessage="1" allowBlank="0" errorTitle="Unknown category" error="Pick a category from the list. To add a new one, update the Data Dictionary sheet first." type="list">
      <formula1>"Cleanser,Toner,Serum,Moisturizer,Sunscreen,Exfoliant,Mask,Eye Care,Lip Care,Treatment"</formula1>
    </dataValidation>
    <dataValidation sqref="A2:A41" showDropDown="0" showInputMessage="0" showErrorMessage="1" allowBlank="0" errorTitle="Invalid SKU" error="SKU must match GLW-XXX-000 (11 characters) and must be unique." type="custom">
      <formula1>=AND(LEN(A2)=11,COUNTIF($A$2:$A$41,A2)=1)</formula1>
    </dataValidation>
    <dataValidation sqref="D2:D41" showDropDown="0" showInputMessage="0" showErrorMessage="1" allowBlank="0" errorTitle="Invalid price" error="Price must be a whole number above zero." type="whole" operator="greaterThanOrEqual">
      <formula1>1</formula1>
    </dataValidation>
    <dataValidation sqref="G2:G41" showDropDown="0" showInputMessage="0" showErrorMessage="1" allowBlank="0" errorTitle="Invalid stock" error="Stock must be zero or a positive whole number." type="whole" operator="greaterThanOrEqual">
      <formula1>0</formula1>
    </dataValidation>
    <dataValidation sqref="H2:H41" showDropDown="0" showInputMessage="0" showErrorMessage="1" allowBlank="0" errorTitle="Invalid weight" error="Shipping weight in grams must be above zero." type="whole" operator="greaterThanOrEqual">
      <formula1>1</formula1>
    </dataValidation>
    <dataValidation sqref="E2:E41" showDropDown="0" showInputMessage="0" showErrorMessage="1" allowBlank="0" errorTitle="Invalid discount price" error="Discount price must be below the normal price. Leave blank if not on promotion." type="custom">
      <formula1>=OR(ISBLANK(E2),AND(E2&gt;0,E2&lt;D2))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8" customWidth="1" min="4" max="4"/>
    <col width="12" customWidth="1" min="5" max="5"/>
    <col width="18" customWidth="1" min="6" max="6"/>
  </cols>
  <sheetData>
    <row r="1">
      <c r="A1" s="6" t="inlineStr">
        <is>
          <t>Glowly.id — Catalogue Summary</t>
        </is>
      </c>
    </row>
    <row r="2">
      <c r="A2" s="7" t="inlineStr">
        <is>
          <t>Every figure below is a live formula. Edit the Products sheet and these update.</t>
        </is>
      </c>
    </row>
    <row r="4">
      <c r="A4" s="8" t="inlineStr">
        <is>
          <t>Total products</t>
        </is>
      </c>
      <c r="B4" s="9">
        <f>COUNTA(Products!A2:A41)</f>
        <v/>
      </c>
      <c r="D4" s="10" t="inlineStr">
        <is>
          <t>By category</t>
        </is>
      </c>
      <c r="E4" s="10" t="inlineStr">
        <is>
          <t>Items</t>
        </is>
      </c>
      <c r="F4" s="10" t="inlineStr">
        <is>
          <t>Stock value</t>
        </is>
      </c>
    </row>
    <row r="5">
      <c r="A5" s="8" t="inlineStr">
        <is>
          <t>Total units in stock</t>
        </is>
      </c>
      <c r="B5" s="9">
        <f>SUM(Products!G2:G41)</f>
        <v/>
      </c>
      <c r="D5" t="inlineStr">
        <is>
          <t>Cleanser</t>
        </is>
      </c>
      <c r="E5" s="11">
        <f>COUNTIF(Products!$C$2:$C$41,D5)</f>
        <v/>
      </c>
      <c r="F5" s="12">
        <f>SUMPRODUCT((Products!$C$2:$C$41=D5)*Products!$D$2:$D$41*Products!$G$2:$G$41)</f>
        <v/>
      </c>
    </row>
    <row r="6">
      <c r="A6" s="8" t="inlineStr">
        <is>
          <t>Stock value at normal price</t>
        </is>
      </c>
      <c r="B6" s="13">
        <f>SUMPRODUCT(Products!D2:D41,Products!G2:G41)</f>
        <v/>
      </c>
      <c r="D6" t="inlineStr">
        <is>
          <t>Toner</t>
        </is>
      </c>
      <c r="E6" s="11">
        <f>COUNTIF(Products!$C$2:$C$41,D6)</f>
        <v/>
      </c>
      <c r="F6" s="12">
        <f>SUMPRODUCT((Products!$C$2:$C$41=D6)*Products!$D$2:$D$41*Products!$G$2:$G$41)</f>
        <v/>
      </c>
    </row>
    <row r="7">
      <c r="A7" s="8" t="inlineStr">
        <is>
          <t>Stock value at current price</t>
        </is>
      </c>
      <c r="B7" s="13">
        <f>SUMPRODUCT((Products!E2:E41&lt;&gt;"")*Products!E2:E41*Products!G2:G41)+SUMPRODUCT((Products!E2:E41="")*Products!D2:D41*Products!G2:G41)</f>
        <v/>
      </c>
      <c r="D7" t="inlineStr">
        <is>
          <t>Serum</t>
        </is>
      </c>
      <c r="E7" s="11">
        <f>COUNTIF(Products!$C$2:$C$41,D7)</f>
        <v/>
      </c>
      <c r="F7" s="12">
        <f>SUMPRODUCT((Products!$C$2:$C$41=D7)*Products!$D$2:$D$41*Products!$G$2:$G$41)</f>
        <v/>
      </c>
    </row>
    <row r="8">
      <c r="A8" s="8" t="inlineStr">
        <is>
          <t>Products on promotion</t>
        </is>
      </c>
      <c r="B8" s="9">
        <f>COUNTIF(Products!E2:E41,"&gt;0")</f>
        <v/>
      </c>
      <c r="D8" t="inlineStr">
        <is>
          <t>Moisturizer</t>
        </is>
      </c>
      <c r="E8" s="11">
        <f>COUNTIF(Products!$C$2:$C$41,D8)</f>
        <v/>
      </c>
      <c r="F8" s="12">
        <f>SUMPRODUCT((Products!$C$2:$C$41=D8)*Products!$D$2:$D$41*Products!$G$2:$G$41)</f>
        <v/>
      </c>
    </row>
    <row r="9">
      <c r="A9" s="8" t="inlineStr">
        <is>
          <t>Average discount</t>
        </is>
      </c>
      <c r="B9" s="14">
        <f>IFERROR(AVERAGEIF(Products!F2:F41,"&gt;0"),0)</f>
        <v/>
      </c>
      <c r="D9" t="inlineStr">
        <is>
          <t>Sunscreen</t>
        </is>
      </c>
      <c r="E9" s="11">
        <f>COUNTIF(Products!$C$2:$C$41,D9)</f>
        <v/>
      </c>
      <c r="F9" s="12">
        <f>SUMPRODUCT((Products!$C$2:$C$41=D9)*Products!$D$2:$D$41*Products!$G$2:$G$41)</f>
        <v/>
      </c>
    </row>
    <row r="10">
      <c r="A10" s="8" t="inlineStr">
        <is>
          <t>Below re-order level (10)</t>
        </is>
      </c>
      <c r="B10" s="15">
        <f>COUNTIF(Products!G2:G41,"&lt;10")</f>
        <v/>
      </c>
      <c r="D10" t="inlineStr">
        <is>
          <t>Exfoliant</t>
        </is>
      </c>
      <c r="E10" s="11">
        <f>COUNTIF(Products!$C$2:$C$41,D10)</f>
        <v/>
      </c>
      <c r="F10" s="12">
        <f>SUMPRODUCT((Products!$C$2:$C$41=D10)*Products!$D$2:$D$41*Products!$G$2:$G$41)</f>
        <v/>
      </c>
    </row>
    <row r="11">
      <c r="A11" s="8" t="inlineStr">
        <is>
          <t>Out of stock</t>
        </is>
      </c>
      <c r="B11" s="9">
        <f>COUNTIF(Products!G2:G41,0)</f>
        <v/>
      </c>
      <c r="D11" t="inlineStr">
        <is>
          <t>Mask</t>
        </is>
      </c>
      <c r="E11" s="11">
        <f>COUNTIF(Products!$C$2:$C$41,D11)</f>
        <v/>
      </c>
      <c r="F11" s="12">
        <f>SUMPRODUCT((Products!$C$2:$C$41=D11)*Products!$D$2:$D$41*Products!$G$2:$G$41)</f>
        <v/>
      </c>
    </row>
    <row r="12">
      <c r="A12" s="8" t="inlineStr">
        <is>
          <t>Heaviest item (g)</t>
        </is>
      </c>
      <c r="B12" s="9">
        <f>MAX(Products!H2:H41)</f>
        <v/>
      </c>
      <c r="D12" t="inlineStr">
        <is>
          <t>Eye Care</t>
        </is>
      </c>
      <c r="E12" s="11">
        <f>COUNTIF(Products!$C$2:$C$41,D12)</f>
        <v/>
      </c>
      <c r="F12" s="12">
        <f>SUMPRODUCT((Products!$C$2:$C$41=D12)*Products!$D$2:$D$41*Products!$G$2:$G$41)</f>
        <v/>
      </c>
    </row>
    <row r="13">
      <c r="D13" t="inlineStr">
        <is>
          <t>Lip Care</t>
        </is>
      </c>
      <c r="E13" s="11">
        <f>COUNTIF(Products!$C$2:$C$41,D13)</f>
        <v/>
      </c>
      <c r="F13" s="12">
        <f>SUMPRODUCT((Products!$C$2:$C$41=D13)*Products!$D$2:$D$41*Products!$G$2:$G$41)</f>
        <v/>
      </c>
    </row>
    <row r="14">
      <c r="D14" t="inlineStr">
        <is>
          <t>Treatment</t>
        </is>
      </c>
      <c r="E14" s="11">
        <f>COUNTIF(Products!$C$2:$C$41,D14)</f>
        <v/>
      </c>
      <c r="F14" s="12">
        <f>SUMPRODUCT((Products!$C$2:$C$41=D14)*Products!$D$2:$D$41*Products!$G$2:$G$41)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30" customWidth="1" min="3" max="3"/>
    <col width="62" customWidth="1" min="4" max="4"/>
  </cols>
  <sheetData>
    <row r="1">
      <c r="A1" s="6" t="inlineStr">
        <is>
          <t>Data Dictionary &amp; Conventions</t>
        </is>
      </c>
    </row>
    <row r="2">
      <c r="A2" s="7" t="inlineStr">
        <is>
          <t>Hand this sheet to whoever maintains the file next.</t>
        </is>
      </c>
    </row>
    <row r="4">
      <c r="A4" s="10" t="inlineStr">
        <is>
          <t>Column</t>
        </is>
      </c>
      <c r="B4" s="10" t="inlineStr">
        <is>
          <t>Type</t>
        </is>
      </c>
      <c r="C4" s="10" t="inlineStr">
        <is>
          <t>Rule</t>
        </is>
      </c>
      <c r="D4" s="10" t="inlineStr">
        <is>
          <t>Notes</t>
        </is>
      </c>
    </row>
    <row r="5">
      <c r="A5" s="16" t="inlineStr">
        <is>
          <t>SKU</t>
        </is>
      </c>
      <c r="B5" s="16" t="inlineStr">
        <is>
          <t>Text</t>
        </is>
      </c>
      <c r="C5" s="16" t="inlineStr">
        <is>
          <t>GLW-XXX-000, unique</t>
        </is>
      </c>
      <c r="D5" s="16" t="inlineStr">
        <is>
          <t>Three-letter category code. Never reused, even after a product is delisted.</t>
        </is>
      </c>
    </row>
    <row r="6">
      <c r="A6" s="16" t="inlineStr">
        <is>
          <t>Product Name</t>
        </is>
      </c>
      <c r="B6" s="16" t="inlineStr">
        <is>
          <t>Text</t>
        </is>
      </c>
      <c r="C6" s="16" t="inlineStr">
        <is>
          <t>Required</t>
        </is>
      </c>
      <c r="D6" s="16" t="inlineStr">
        <is>
          <t>Sentence case. Size goes in the name only when the same product ships in several sizes.</t>
        </is>
      </c>
    </row>
    <row r="7">
      <c r="A7" s="16" t="inlineStr">
        <is>
          <t>Category</t>
        </is>
      </c>
      <c r="B7" s="16" t="inlineStr">
        <is>
          <t>List</t>
        </is>
      </c>
      <c r="C7" s="16" t="inlineStr">
        <is>
          <t>One of 10 values</t>
        </is>
      </c>
      <c r="D7" s="16" t="inlineStr">
        <is>
          <t>Locked to a dropdown. Adding a category means updating this sheet and the validation rule.</t>
        </is>
      </c>
    </row>
    <row r="8">
      <c r="A8" s="16" t="inlineStr">
        <is>
          <t>Price Normal (IDR)</t>
        </is>
      </c>
      <c r="B8" s="16" t="inlineStr">
        <is>
          <t>Whole number</t>
        </is>
      </c>
      <c r="C8" s="16" t="inlineStr">
        <is>
          <t>&gt; 0</t>
        </is>
      </c>
      <c r="D8" s="16" t="inlineStr">
        <is>
          <t>Rupiah, no decimals. Excludes VAT.</t>
        </is>
      </c>
    </row>
    <row r="9">
      <c r="A9" s="16" t="inlineStr">
        <is>
          <t>Price Discount (IDR)</t>
        </is>
      </c>
      <c r="B9" s="16" t="inlineStr">
        <is>
          <t>Whole number</t>
        </is>
      </c>
      <c r="C9" s="16" t="inlineStr">
        <is>
          <t>Blank or &lt; normal</t>
        </is>
      </c>
      <c r="D9" s="16" t="inlineStr">
        <is>
          <t>Blank means not on promotion. Zero is not used, because a zero sums as a free product.</t>
        </is>
      </c>
    </row>
    <row r="10">
      <c r="A10" s="16" t="inlineStr">
        <is>
          <t>Discount %</t>
        </is>
      </c>
      <c r="B10" s="16" t="inlineStr">
        <is>
          <t>Formula</t>
        </is>
      </c>
      <c r="C10" s="16" t="inlineStr">
        <is>
          <t>Derived</t>
        </is>
      </c>
      <c r="D10" s="16">
        <f>1-discount/normal. Never typed by hand, so it cannot drift from the prices.</f>
        <v/>
      </c>
    </row>
    <row r="11">
      <c r="A11" s="16" t="inlineStr">
        <is>
          <t>Stock</t>
        </is>
      </c>
      <c r="B11" s="16" t="inlineStr">
        <is>
          <t>Whole number</t>
        </is>
      </c>
      <c r="C11" s="16" t="inlineStr">
        <is>
          <t>&gt;= 0</t>
        </is>
      </c>
      <c r="D11" s="16" t="inlineStr">
        <is>
          <t>Rows below 10 highlight red (re-order now); below 25 amber (watch).</t>
        </is>
      </c>
    </row>
    <row r="12">
      <c r="A12" s="16" t="inlineStr">
        <is>
          <t>Weight (g)</t>
        </is>
      </c>
      <c r="B12" s="16" t="inlineStr">
        <is>
          <t>Whole number</t>
        </is>
      </c>
      <c r="C12" s="16" t="inlineStr">
        <is>
          <t>&gt; 0</t>
        </is>
      </c>
      <c r="D12" s="16" t="inlineStr">
        <is>
          <t>Shipping weight including packaging. Drives courier rate bands.</t>
        </is>
      </c>
    </row>
    <row r="13">
      <c r="A13" s="16" t="inlineStr">
        <is>
          <t>Short Description</t>
        </is>
      </c>
      <c r="B13" s="16" t="inlineStr">
        <is>
          <t>Text</t>
        </is>
      </c>
      <c r="C13" s="16" t="inlineStr">
        <is>
          <t>Required, &lt;= 120 chars</t>
        </is>
      </c>
      <c r="D13" s="16" t="inlineStr">
        <is>
          <t>One sentence. Used for marketplace listing sync.</t>
        </is>
      </c>
    </row>
    <row r="16">
      <c r="A16" s="17" t="inlineStr">
        <is>
          <t>Conventions</t>
        </is>
      </c>
    </row>
    <row r="17">
      <c r="A17" s="18" t="inlineStr">
        <is>
          <t>•  File naming: Glowly_Product_Database_v1.xlsx — version suffix increments on every delivery.</t>
        </is>
      </c>
    </row>
    <row r="18">
      <c r="A18" s="18" t="inlineStr">
        <is>
          <t>•  Header row is frozen and a filter is applied, so the file stays usable past a few hundred rows.</t>
        </is>
      </c>
    </row>
    <row r="19">
      <c r="A19" s="18" t="inlineStr">
        <is>
          <t>•  Validation is enforced on SKU, Category, prices, Stock and Weight — bad input is rejected at entry.</t>
        </is>
      </c>
    </row>
    <row r="20">
      <c r="A20" s="18" t="inlineStr">
        <is>
          <t>•  Empty means unknown. Nothing in this file is estimated or filled in to look complete.</t>
        </is>
      </c>
    </row>
    <row r="21">
      <c r="A21" s="18" t="inlineStr">
        <is>
          <t>•  The Summary sheet contains no pasted values, only formulas, so it cannot go stale.</t>
        </is>
      </c>
    </row>
    <row r="22">
      <c r="A22" s="18" t="inlineStr">
        <is>
          <t>•  Sample file: 40 products, 40 data rows. Structure is unchanged at 4,000 rows.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2026-08-26T14:33:40Z</dcterms:created>
  <dcterms:modified xsi:type="dcterms:W3CDTF">2026-08-26T14:33:40Z</dcterms:modified>
</cp:coreProperties>
</file>